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fayaz 10\"/>
    </mc:Choice>
  </mc:AlternateContent>
  <xr:revisionPtr revIDLastSave="0" documentId="13_ncr:1_{90826B13-464A-441F-8D17-0CE8BF9CDB5A}" xr6:coauthVersionLast="38" xr6:coauthVersionMax="45" xr10:uidLastSave="{00000000-0000-0000-0000-000000000000}"/>
  <bookViews>
    <workbookView xWindow="0" yWindow="0" windowWidth="20490" windowHeight="7545" xr2:uid="{00000000-000D-0000-FFFF-FFFF00000000}"/>
  </bookViews>
  <sheets>
    <sheet name="Calculator" sheetId="6" r:id="rId1"/>
  </sheets>
  <definedNames>
    <definedName name="_xlnm.Print_Area" localSheetId="0">Calculator!$A$1:$K$34</definedName>
  </definedNames>
  <calcPr calcId="179021"/>
</workbook>
</file>

<file path=xl/calcChain.xml><?xml version="1.0" encoding="utf-8"?>
<calcChain xmlns="http://schemas.openxmlformats.org/spreadsheetml/2006/main">
  <c r="K33" i="6" l="1"/>
  <c r="J33" i="6"/>
  <c r="D28" i="6"/>
  <c r="D25" i="6"/>
  <c r="D24" i="6"/>
  <c r="H14" i="6" l="1"/>
  <c r="K34" i="6"/>
  <c r="J34" i="6"/>
  <c r="F34" i="6"/>
  <c r="I34" i="6"/>
  <c r="H34" i="6"/>
  <c r="G34" i="6"/>
  <c r="I33" i="6"/>
  <c r="H33" i="6"/>
  <c r="F33" i="6"/>
  <c r="K32" i="6"/>
  <c r="J32" i="6"/>
  <c r="I32" i="6"/>
  <c r="G32" i="6"/>
  <c r="F32" i="6"/>
  <c r="K31" i="6"/>
  <c r="J31" i="6"/>
  <c r="H31" i="6"/>
  <c r="G31" i="6"/>
  <c r="F31" i="6"/>
  <c r="K30" i="6"/>
  <c r="I30" i="6"/>
  <c r="H30" i="6"/>
  <c r="G30" i="6"/>
  <c r="F30" i="6"/>
  <c r="J29" i="6" l="1"/>
  <c r="I29" i="6"/>
  <c r="H29" i="6"/>
  <c r="G29" i="6"/>
  <c r="F29" i="6"/>
  <c r="K28" i="6"/>
  <c r="J28" i="6"/>
  <c r="I28" i="6"/>
  <c r="F28" i="6"/>
  <c r="K27" i="6"/>
  <c r="J27" i="6"/>
  <c r="H27" i="6"/>
  <c r="F27" i="6"/>
  <c r="K26" i="6"/>
  <c r="I26" i="6"/>
  <c r="H26" i="6"/>
  <c r="F26" i="6"/>
  <c r="J25" i="6"/>
  <c r="I25" i="6"/>
  <c r="H25" i="6"/>
  <c r="F25" i="6"/>
  <c r="K24" i="6"/>
  <c r="J24" i="6"/>
  <c r="G24" i="6"/>
  <c r="F24" i="6"/>
  <c r="K23" i="6"/>
  <c r="I23" i="6"/>
  <c r="G23" i="6"/>
  <c r="F23" i="6"/>
  <c r="J22" i="6"/>
  <c r="I22" i="6"/>
  <c r="G22" i="6"/>
  <c r="F22" i="6"/>
  <c r="K21" i="6"/>
  <c r="H21" i="6"/>
  <c r="G21" i="6"/>
  <c r="F21" i="6"/>
  <c r="J20" i="6"/>
  <c r="H20" i="6"/>
  <c r="G20" i="6"/>
  <c r="F20" i="6"/>
  <c r="D19" i="6"/>
  <c r="I19" i="6"/>
  <c r="H19" i="6"/>
  <c r="G19" i="6"/>
  <c r="F19" i="6"/>
  <c r="K18" i="6"/>
  <c r="J18" i="6"/>
  <c r="F18" i="6"/>
  <c r="K17" i="6"/>
  <c r="I17" i="6"/>
  <c r="F17" i="6"/>
  <c r="J16" i="6"/>
  <c r="I16" i="6"/>
  <c r="F16" i="6"/>
  <c r="J7" i="6" l="1"/>
  <c r="K15" i="6"/>
  <c r="H15" i="6"/>
  <c r="F15" i="6"/>
  <c r="J14" i="6"/>
  <c r="F14" i="6"/>
  <c r="I13" i="6"/>
  <c r="H13" i="6"/>
  <c r="F13" i="6"/>
  <c r="K12" i="6"/>
  <c r="G12" i="6"/>
  <c r="F12" i="6"/>
  <c r="J11" i="6"/>
  <c r="G11" i="6"/>
  <c r="F11" i="6"/>
  <c r="I10" i="6"/>
  <c r="G10" i="6"/>
  <c r="F10" i="6"/>
  <c r="H9" i="6"/>
  <c r="G9" i="6"/>
  <c r="F9" i="6"/>
  <c r="K8" i="6"/>
  <c r="F8" i="6"/>
  <c r="F7" i="6"/>
  <c r="I6" i="6"/>
  <c r="F6" i="6"/>
  <c r="H5" i="6"/>
  <c r="F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 l="1"/>
  <c r="E14" i="6"/>
  <c r="E13" i="6"/>
  <c r="E12" i="6"/>
  <c r="E11" i="6"/>
  <c r="E10" i="6"/>
  <c r="E9" i="6"/>
  <c r="E8" i="6"/>
  <c r="E7" i="6"/>
  <c r="E6" i="6"/>
  <c r="E5" i="6"/>
  <c r="E4" i="6"/>
  <c r="G4" i="6"/>
  <c r="F4" i="6"/>
  <c r="F3" i="6"/>
  <c r="D34" i="6"/>
  <c r="E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20" i="6"/>
  <c r="D21" i="6"/>
  <c r="D22" i="6"/>
  <c r="D23" i="6"/>
  <c r="D26" i="6"/>
  <c r="D27" i="6"/>
  <c r="D29" i="6"/>
  <c r="D30" i="6"/>
  <c r="D31" i="6"/>
  <c r="D32" i="6"/>
  <c r="D33" i="6"/>
  <c r="D3" i="6"/>
</calcChain>
</file>

<file path=xl/sharedStrings.xml><?xml version="1.0" encoding="utf-8"?>
<sst xmlns="http://schemas.openxmlformats.org/spreadsheetml/2006/main" count="86" uniqueCount="85">
  <si>
    <t>1st, 2nd, 3rd &amp; 4th</t>
  </si>
  <si>
    <t>1st, 2nd, 3rd &amp; 5th</t>
  </si>
  <si>
    <t>1st, 2nd, 3rd &amp; 6th</t>
  </si>
  <si>
    <t>60% &amp; 40%</t>
  </si>
  <si>
    <t>70% &amp; 30%</t>
  </si>
  <si>
    <t>75% &amp; 25%</t>
  </si>
  <si>
    <t>80% &amp; 20%</t>
  </si>
  <si>
    <t>90% &amp; 10%</t>
  </si>
  <si>
    <t>40%, 30% &amp; 30%</t>
  </si>
  <si>
    <t>40%, 35% &amp; 25%</t>
  </si>
  <si>
    <t>45%, 35% &amp; 20%</t>
  </si>
  <si>
    <t>50%, 40% &amp; 10%</t>
  </si>
  <si>
    <t>50%, 30% &amp; 20%</t>
  </si>
  <si>
    <t>50%, 35% &amp; 15%</t>
  </si>
  <si>
    <t>55%. 35% &amp; 10%</t>
  </si>
  <si>
    <t>60%, 25% &amp; 15%</t>
  </si>
  <si>
    <t>Category</t>
  </si>
  <si>
    <t>1st</t>
  </si>
  <si>
    <t>2nd</t>
  </si>
  <si>
    <t>3rd</t>
  </si>
  <si>
    <t>4th</t>
  </si>
  <si>
    <t>5th</t>
  </si>
  <si>
    <t>6th</t>
  </si>
  <si>
    <t>1st Author</t>
  </si>
  <si>
    <t>Amount</t>
  </si>
  <si>
    <t>Percentage</t>
  </si>
  <si>
    <t>60%, 30% &amp; 10%</t>
  </si>
  <si>
    <t>70%, 20% &amp; 10%</t>
  </si>
  <si>
    <t>35%, 30%, 25% &amp; 10%</t>
  </si>
  <si>
    <t>35%, 30%, 20% &amp; 15%</t>
  </si>
  <si>
    <t>40%, 35%, 15% &amp; 10%</t>
  </si>
  <si>
    <t>45%, 35%, 15% &amp; 05%</t>
  </si>
  <si>
    <t>45%, 40%, 10% &amp; 05%</t>
  </si>
  <si>
    <t>40%, 30%, 25% &amp; 05%</t>
  </si>
  <si>
    <t>50%, 25%, 15% &amp; 10%</t>
  </si>
  <si>
    <t>55%, 30%, 10% &amp; 05%</t>
  </si>
  <si>
    <t>60%, 25%, 10% &amp; 05%</t>
  </si>
  <si>
    <t>30%, 25%, 20%,15% &amp; 10%</t>
  </si>
  <si>
    <t>35%, 25%, 20%, 15% &amp; 05%</t>
  </si>
  <si>
    <t>35%, 30%, 20%, 10% &amp; 05%</t>
  </si>
  <si>
    <t>40%, 30%, 15%, 10% &amp; 05%</t>
  </si>
  <si>
    <t>40%, 25%, 20%, 10% &amp; 05%</t>
  </si>
  <si>
    <t>30%, 20%, 20%, 15%, 10% &amp; 05%</t>
  </si>
  <si>
    <t>1st &amp; 2nd</t>
  </si>
  <si>
    <t>1st &amp; 3rd</t>
  </si>
  <si>
    <t>1st &amp; 4th</t>
  </si>
  <si>
    <t>1st &amp; 5th</t>
  </si>
  <si>
    <t>1st &amp; 6th</t>
  </si>
  <si>
    <t>1st, 2nd &amp; 3rd</t>
  </si>
  <si>
    <t>1st, 2nd &amp; 4th</t>
  </si>
  <si>
    <t>1st, 2nd &amp; 5th</t>
  </si>
  <si>
    <t>1st, 2nd &amp; 6th</t>
  </si>
  <si>
    <t>1st, 3rd &amp; 4th</t>
  </si>
  <si>
    <t>1st, 3rd &amp; 5th</t>
  </si>
  <si>
    <t>1st, 3rd &amp; 6th</t>
  </si>
  <si>
    <t>1st, 4th &amp; 5th</t>
  </si>
  <si>
    <t>1st, 4th &amp; 6th</t>
  </si>
  <si>
    <t>1st, 5th &amp; 6th</t>
  </si>
  <si>
    <t>1st, 2nd, 4th &amp; 5th</t>
  </si>
  <si>
    <t>1st, 2nd, 4th &amp; 6th</t>
  </si>
  <si>
    <t>1st, 2nd, 5th &amp; 6th</t>
  </si>
  <si>
    <t>1st, 3rd, 4th &amp; 5th</t>
  </si>
  <si>
    <t>1st, 3rd, 4th &amp; 6th</t>
  </si>
  <si>
    <t>1st, 3rd, 5th &amp; 6th</t>
  </si>
  <si>
    <t>1st, 4th, 5th &amp; 6th</t>
  </si>
  <si>
    <t>1st, 2nd, 3rd, 4th &amp; 5th</t>
  </si>
  <si>
    <t>1st, 2nd, 3rd, 4th &amp; 6th</t>
  </si>
  <si>
    <t>1st, 2nd, 3rd, 5th &amp; 6th</t>
  </si>
  <si>
    <t>1st, 2nd, 4th, 5th &amp; 6th</t>
  </si>
  <si>
    <t>1st, 3rd, 4th, 5th &amp; 6th</t>
  </si>
  <si>
    <t>1st, 2nd, 3rd, 4th, 5th &amp; 6th</t>
  </si>
  <si>
    <t>55%, 25 %, 15% &amp; 05%</t>
  </si>
  <si>
    <t>Impact Factor &gt; 5</t>
  </si>
  <si>
    <t>Impact Factor 3 - 5</t>
  </si>
  <si>
    <t>Impact Factor 2 - 2.99</t>
  </si>
  <si>
    <t>Impact Factor 1-1.99</t>
  </si>
  <si>
    <t>Impact Factor &lt;1</t>
  </si>
  <si>
    <t>Scale</t>
  </si>
  <si>
    <t>Authorship Number</t>
  </si>
  <si>
    <t>Description</t>
  </si>
  <si>
    <t xml:space="preserve">Category </t>
  </si>
  <si>
    <t xml:space="preserve">                                                                          Research Paper Incentives Details</t>
  </si>
  <si>
    <t>Impact Factor/HEC Recognized</t>
  </si>
  <si>
    <t>HEC Recog Y Category J</t>
  </si>
  <si>
    <t>HEC Recog X Category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</si>
</sst>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Protection="1"/>
    <xf numFmtId="1" fontId="2" fillId="0" borderId="0" xfId="0" applyNumberFormat="1" applyFont="1" applyFill="1" applyAlignment="1" applyProtection="1">
      <alignment horizontal="center" vertical="center"/>
    </xf>
    <xf numFmtId="1" fontId="2" fillId="0" borderId="0" xfId="0" applyNumberFormat="1" applyFont="1" applyFill="1" applyAlignment="1" applyProtection="1">
      <alignment horizontal="center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1" fillId="5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5" borderId="1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4" borderId="1" xfId="0" applyFont="1" applyFill="1" applyBorder="1" applyAlignment="1" applyProtection="1">
      <alignment horizontal="left" vertical="center"/>
      <protection hidden="1"/>
    </xf>
    <xf numFmtId="0" fontId="2" fillId="6" borderId="1" xfId="0" applyFont="1" applyFill="1" applyBorder="1" applyAlignment="1" applyProtection="1">
      <alignment horizontal="center"/>
      <protection hidden="1"/>
    </xf>
    <xf numFmtId="0" fontId="2" fillId="5" borderId="1" xfId="0" applyFont="1" applyFill="1" applyBorder="1" applyProtection="1">
      <protection hidden="1"/>
    </xf>
    <xf numFmtId="9" fontId="2" fillId="2" borderId="1" xfId="0" applyNumberFormat="1" applyFont="1" applyFill="1" applyBorder="1" applyAlignment="1" applyProtection="1">
      <alignment horizontal="left" vertical="top"/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5" borderId="1" xfId="0" applyFont="1" applyFill="1" applyBorder="1" applyAlignment="1" applyProtection="1">
      <alignment horizontal="left" vertical="center"/>
      <protection hidden="1"/>
    </xf>
    <xf numFmtId="0" fontId="3" fillId="4" borderId="1" xfId="0" applyFont="1" applyFill="1" applyBorder="1" applyAlignment="1" applyProtection="1">
      <alignment horizontal="left" vertical="center"/>
      <protection hidden="1"/>
    </xf>
    <xf numFmtId="0" fontId="2" fillId="6" borderId="1" xfId="0" applyFont="1" applyFill="1" applyBorder="1" applyAlignment="1" applyProtection="1">
      <alignment horizontal="center"/>
      <protection hidden="1"/>
    </xf>
    <xf numFmtId="0" fontId="2" fillId="6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Protection="1"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2" fillId="6" borderId="1" xfId="0" applyFont="1" applyFill="1" applyBorder="1" applyAlignment="1" applyProtection="1">
      <alignment horizontal="left" wrapText="1"/>
      <protection hidden="1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Protection="1">
      <protection hidden="1"/>
    </xf>
  </cellXfs>
  <cellStyles count="1">
    <cellStyle name="Normal" xfId="0" builtinId="0"/>
  </cellStyles>
  <dxfs count="3">
    <dxf>
      <font>
        <color theme="1" tint="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colors>
    <mruColors>
      <color rgb="FFF8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Normal="100" workbookViewId="0">
      <selection activeCell="C34" sqref="C34"/>
    </sheetView>
  </sheetViews>
  <sheetFormatPr defaultColWidth="9.140625" defaultRowHeight="15.75" x14ac:dyDescent="0.25"/>
  <cols>
    <col min="1" max="1" width="26.7109375" style="1" customWidth="1"/>
    <col min="2" max="2" width="34.140625" style="1" customWidth="1"/>
    <col min="3" max="3" width="11.5703125" style="3" customWidth="1"/>
    <col min="4" max="4" width="21.28515625" style="2" customWidth="1"/>
    <col min="5" max="5" width="10.42578125" style="1" customWidth="1"/>
    <col min="6" max="6" width="9" style="1" customWidth="1"/>
    <col min="7" max="7" width="7.5703125" style="1" customWidth="1"/>
    <col min="8" max="8" width="8.85546875" style="1" customWidth="1"/>
    <col min="9" max="9" width="7.85546875" style="1" customWidth="1"/>
    <col min="10" max="10" width="7.5703125" style="1" customWidth="1"/>
    <col min="11" max="11" width="12" style="1" customWidth="1"/>
    <col min="12" max="12" width="7.5703125" style="1" customWidth="1"/>
    <col min="13" max="13" width="25.140625" style="1" customWidth="1"/>
    <col min="14" max="14" width="3.85546875" style="1" customWidth="1"/>
    <col min="15" max="15" width="21.85546875" style="1" bestFit="1" customWidth="1"/>
    <col min="16" max="16384" width="9.140625" style="1"/>
  </cols>
  <sheetData>
    <row r="1" spans="1:13" x14ac:dyDescent="0.25">
      <c r="A1" s="5" t="s">
        <v>81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</row>
    <row r="2" spans="1:13" x14ac:dyDescent="0.25">
      <c r="A2" s="7" t="s">
        <v>78</v>
      </c>
      <c r="B2" s="8" t="s">
        <v>25</v>
      </c>
      <c r="C2" s="9" t="s">
        <v>80</v>
      </c>
      <c r="D2" s="10" t="s">
        <v>79</v>
      </c>
      <c r="E2" s="7" t="s">
        <v>24</v>
      </c>
      <c r="F2" s="11" t="s">
        <v>17</v>
      </c>
      <c r="G2" s="11" t="s">
        <v>18</v>
      </c>
      <c r="H2" s="11" t="s">
        <v>19</v>
      </c>
      <c r="I2" s="11" t="s">
        <v>20</v>
      </c>
      <c r="J2" s="11" t="s">
        <v>21</v>
      </c>
      <c r="K2" s="11" t="s">
        <v>22</v>
      </c>
      <c r="L2" s="12" t="s">
        <v>82</v>
      </c>
      <c r="M2" s="12"/>
    </row>
    <row r="3" spans="1:13" x14ac:dyDescent="0.25">
      <c r="A3" s="13" t="s">
        <v>23</v>
      </c>
      <c r="B3" s="14">
        <v>1</v>
      </c>
      <c r="C3" s="4"/>
      <c r="D3" s="15" t="str">
        <f>IF(C3=0,"0",IF(C3=1,"Impact Factor &gt; 5",IF(C3=2,"Impact Factor 3 - 5",IF(C3=3,"Impact Factor 2 - 2.99",IF(C3=4,"Impact Factor 1-1.99",IF(C3=5,"Impact Factor &lt;1",IF(C3=6,"HECRecog X Categ",IF(C3=7,"HEC Recog Y Categ"))))))))</f>
        <v>0</v>
      </c>
      <c r="E3" s="16">
        <f>IF(C3=0,0,IF(C3=1,M14,IF(C3=2,M15,IF(C3=3,M16,IF(C3=4,M17,IF(C3=5,M18,IF(C3=6,M19,IF(C3=7,M20,))))))))</f>
        <v>0</v>
      </c>
      <c r="F3" s="17">
        <f>IF(C3=1,$M$14/100*100,IF(C3=2,$M$15/100*100,IF(C3=3,$M$16/100*100,IF(C3=4,$M$17/100*100,IF(C3=5,$M$18/100*100,IF(C3=6,$M$19/100*100,IF(C3=7,$M$20/100*100,)))))))</f>
        <v>0</v>
      </c>
      <c r="G3" s="17"/>
      <c r="H3" s="17"/>
      <c r="I3" s="17"/>
      <c r="J3" s="17"/>
      <c r="K3" s="17"/>
      <c r="L3" s="18">
        <v>1</v>
      </c>
      <c r="M3" s="19" t="s">
        <v>72</v>
      </c>
    </row>
    <row r="4" spans="1:13" x14ac:dyDescent="0.25">
      <c r="A4" s="13" t="s">
        <v>43</v>
      </c>
      <c r="B4" s="20" t="s">
        <v>3</v>
      </c>
      <c r="C4" s="4"/>
      <c r="D4" s="15" t="str">
        <f t="shared" ref="D4:D34" si="0">IF(C4=0,"0",IF(C4=1,"Impact Factor &gt; 5",IF(C4=2,"Impact Factor 3 - 5",IF(C4=3,"Impact Factor 2 - 2.99",IF(C4=4,"Impact Factor 1-1.99",IF(C4=5,"Impact Factor &lt;1",IF(C4=6,"HECRecog X Categ",IF(C4=7,"HEC Recog Y Categ"))))))))</f>
        <v>0</v>
      </c>
      <c r="E4" s="16">
        <f>IF(C4=0,0,IF(C4=1,M14,IF(C4=2,M15,IF(C4=3,M16,IF(C4=4,M17,IF(C4=5,M18,IF(C4=6,M19,IF(C4=7,M20,))))))))</f>
        <v>0</v>
      </c>
      <c r="F4" s="17">
        <f>IF(C4=1,$M$14/100*60,IF(C4=2,$M$15/100*60,IF(C4=3,$M$16/100*60,IF(C4=4,$M$17/100*60,IF(C4=5,$M$18/100*60,IF(C4=6,$M$19/100*60,IF(C4=7,$M$20/100*60,)))))))</f>
        <v>0</v>
      </c>
      <c r="G4" s="17">
        <f>IF(C4=1,$M$14/100*40,IF(C4=2,$M$15/100*40,IF(C4=3,$M$16/100*40,IF(C4=4,$M$17/100*40,IF(C4=5,$M$18/100*40,IF(C4=6,$M$19/100*40,IF(C4=7,$M$20/100*40,)))))))</f>
        <v>0</v>
      </c>
      <c r="H4" s="17"/>
      <c r="I4" s="17"/>
      <c r="J4" s="17"/>
      <c r="K4" s="17"/>
      <c r="L4" s="21">
        <v>2</v>
      </c>
      <c r="M4" s="19" t="s">
        <v>73</v>
      </c>
    </row>
    <row r="5" spans="1:13" x14ac:dyDescent="0.25">
      <c r="A5" s="13" t="s">
        <v>44</v>
      </c>
      <c r="B5" s="20" t="s">
        <v>4</v>
      </c>
      <c r="C5" s="4"/>
      <c r="D5" s="15" t="str">
        <f t="shared" si="0"/>
        <v>0</v>
      </c>
      <c r="E5" s="16">
        <f>IF(C5=0,0,IF(C5=1,M14,IF(C5=2,M15,IF(C5=3,M16,IF(C5=4,M17,IF(C5=5,M18,IF(C5=6,M19,IF(C5=7,M20,))))))))</f>
        <v>0</v>
      </c>
      <c r="F5" s="17">
        <f>IF(C5=1,$M$14/100*70,IF(C5=2,$M$15/100*70,IF(C5=3,$M$16/100*70,IF(C5=4,$M$17/100*70,IF(C5=5,$M$18/100*70,IF(C5=6,$M$19/100*70,IF(C5=7,$M$20/100*70,)))))))</f>
        <v>0</v>
      </c>
      <c r="G5" s="17"/>
      <c r="H5" s="17">
        <f>IF(C5=1,$M$14/100*30,IF(C5=2,$M$15/100*30,IF(C5=3,$M$16/100*30,IF(C5=4,$M$17/100*30,IF(C5=5,$M$18/100*30,IF(C5=6,$M$19/100*30,IF(C5=7,$M$20/100*30,)))))))</f>
        <v>0</v>
      </c>
      <c r="I5" s="17"/>
      <c r="J5" s="17"/>
      <c r="K5" s="17"/>
      <c r="L5" s="21">
        <v>3</v>
      </c>
      <c r="M5" s="19" t="s">
        <v>74</v>
      </c>
    </row>
    <row r="6" spans="1:13" x14ac:dyDescent="0.25">
      <c r="A6" s="13" t="s">
        <v>45</v>
      </c>
      <c r="B6" s="20" t="s">
        <v>5</v>
      </c>
      <c r="C6" s="4"/>
      <c r="D6" s="15" t="str">
        <f t="shared" si="0"/>
        <v>0</v>
      </c>
      <c r="E6" s="16">
        <f>IF(C6=0,0,IF(C6=1,M14,IF(C6=2,M15,IF(C6=3,M16,IF(C6=4,M17,IF(C6=5,M18,IF(C6=6,M19,IF(C6=7,M20,))))))))</f>
        <v>0</v>
      </c>
      <c r="F6" s="17">
        <f>IF(C6=1,$M$14/100*75,IF(C6=2,$M$15/100*75,IF(C6=3,$M$16/100*75,IF(C6=4,$M$17/100*75,IF(C6=5,$M$18/100*75,IF(C6=6,$M$19/100*75,IF(C6=7,$M$20/100*75,)))))))</f>
        <v>0</v>
      </c>
      <c r="G6" s="17"/>
      <c r="H6" s="17"/>
      <c r="I6" s="17">
        <f>IF(C6=1,$M$14/100*25,IF(C6=2,$M$15/100*25,IF(C6=3,$M$16/100*25,IF(C6=4,$M$17/100*25,IF(C6=5,$M$18/100*25,IF(C6=6,$M$19/100*25,IF(C6=7,$M$20/100*25,)))))))</f>
        <v>0</v>
      </c>
      <c r="J6" s="17"/>
      <c r="K6" s="17"/>
      <c r="L6" s="21">
        <v>4</v>
      </c>
      <c r="M6" s="19" t="s">
        <v>75</v>
      </c>
    </row>
    <row r="7" spans="1:13" x14ac:dyDescent="0.25">
      <c r="A7" s="13" t="s">
        <v>46</v>
      </c>
      <c r="B7" s="20" t="s">
        <v>6</v>
      </c>
      <c r="C7" s="4"/>
      <c r="D7" s="15" t="str">
        <f t="shared" si="0"/>
        <v>0</v>
      </c>
      <c r="E7" s="16">
        <f>IF(C7=0,0,IF(C7=1,M14,IF(C7=2,M15,IF(C7=3,M16,IF(C7=4,M17,IF(C7=5,M18,IF(C7=6,M19,IF(C7=7,M20,))))))))</f>
        <v>0</v>
      </c>
      <c r="F7" s="17">
        <f>IF(C7=1,$M$14/100*80,IF(C7=2,$M$15/100*80,IF(C7=3,$M$16/100*80,IF(C7=4,$M$17/100*80,IF(C7=5,$M$18/100*80,IF(C7=6,$M$19/100*80,IF(C7=7,$M$20/100*80,)))))))</f>
        <v>0</v>
      </c>
      <c r="G7" s="17"/>
      <c r="H7" s="17"/>
      <c r="I7" s="17"/>
      <c r="J7" s="17">
        <f>IF(C7=1,$M$14/100*20,IF(C7=2,$M$15/100*20,IF(C7=3,$M$16/100*20,IF(C7=4,$M$17/100*20,IF(C7=5,$M$18/100*20,IF(C7=6,$M$19/100*20,IF(C7=7,$M$20/100*20,)))))))</f>
        <v>0</v>
      </c>
      <c r="K7" s="17"/>
      <c r="L7" s="21">
        <v>5</v>
      </c>
      <c r="M7" s="19" t="s">
        <v>76</v>
      </c>
    </row>
    <row r="8" spans="1:13" x14ac:dyDescent="0.25">
      <c r="A8" s="13" t="s">
        <v>47</v>
      </c>
      <c r="B8" s="20" t="s">
        <v>7</v>
      </c>
      <c r="C8" s="4"/>
      <c r="D8" s="15" t="str">
        <f t="shared" si="0"/>
        <v>0</v>
      </c>
      <c r="E8" s="16">
        <f>IF(C8=0,0,IF(C8=1,M14,IF(C8=2,M15,IF(C8=3,M16,IF(C8=4,M17,IF(C8=5,M18,IF(C8=6,M19,IF(C8=7,M20,))))))))</f>
        <v>0</v>
      </c>
      <c r="F8" s="17">
        <f>IF(C8=1,$M$14/100*90,IF(C8=2,$M$15/100*90,IF(C8=3,$M$16/100*90,IF(C8=4,$M$17/100*90,IF(C8=5,$M$18/100*90,IF(C8=6,$M$19/100*90,IF(C8=7,$M$20/100*90,)))))))</f>
        <v>0</v>
      </c>
      <c r="G8" s="17"/>
      <c r="H8" s="17"/>
      <c r="I8" s="17"/>
      <c r="J8" s="17"/>
      <c r="K8" s="17">
        <f>IF(C8=1,$M$14/100*10,IF(C8=2,$M$15/100*10,IF(C8=3,$M$16/100*10,IF(C8=4,$M$17/100*10,IF(C8=5,$M$18/100*10,IF(C8=6,$M$19/100*10,IF(C8=7,$M$20/100*10,)))))))</f>
        <v>0</v>
      </c>
      <c r="L8" s="21">
        <v>6</v>
      </c>
      <c r="M8" s="19" t="s">
        <v>84</v>
      </c>
    </row>
    <row r="9" spans="1:13" x14ac:dyDescent="0.25">
      <c r="A9" s="13" t="s">
        <v>48</v>
      </c>
      <c r="B9" s="20" t="s">
        <v>8</v>
      </c>
      <c r="C9" s="4"/>
      <c r="D9" s="15" t="str">
        <f t="shared" si="0"/>
        <v>0</v>
      </c>
      <c r="E9" s="16">
        <f>IF(C9=0,0,IF(C9=1,M14,IF(C9=2,M15,IF(C9=3,M16,IF(C9=4,M17,IF(C9=5,M18,IF(C9=6,M19,IF(C9=7,M20,))))))))</f>
        <v>0</v>
      </c>
      <c r="F9" s="17">
        <f>IF(C9=1,$M$14/100*40,IF(C9=2,$M$15/100*40,IF(C9=3,$M$16/100*40,IF(C9=4,$M$17/100*40,IF(C9=5,$M$18/100*40,IF(C9=6,$M$19/100*40,IF(C9=7,$M$20/100*40,)))))))</f>
        <v>0</v>
      </c>
      <c r="G9" s="17">
        <f>IF(C9=1,$M$14/100*30,IF(C9=2,$M$15/100*30,IF(C9=3,$M$16/100*30,IF(C9=4,$M$17/100*30,IF(C9=5,$M$18/100*30,IF(C9=6,$M$19/100*30,IF(C9=7,$M$20/100*30,)))))))</f>
        <v>0</v>
      </c>
      <c r="H9" s="17">
        <f>IF(C9=1,$M$14/100*30,IF(C9=2,$M$15/100*30,IF(C9=3,$M$16/100*30,IF(C9=4,$M$17/100*30,IF(C9=5,$M$18/100*30,IF(C9=6,$M$19/100*30,IF(C9=7,$M$20/100*30,)))))))</f>
        <v>0</v>
      </c>
      <c r="I9" s="17"/>
      <c r="J9" s="17"/>
      <c r="K9" s="17"/>
      <c r="L9" s="18">
        <v>7</v>
      </c>
      <c r="M9" s="22" t="s">
        <v>83</v>
      </c>
    </row>
    <row r="10" spans="1:13" x14ac:dyDescent="0.25">
      <c r="A10" s="13" t="s">
        <v>49</v>
      </c>
      <c r="B10" s="20" t="s">
        <v>9</v>
      </c>
      <c r="C10" s="4"/>
      <c r="D10" s="15" t="str">
        <f t="shared" si="0"/>
        <v>0</v>
      </c>
      <c r="E10" s="16">
        <f>IF(C10=0,0,IF(C10=1,M14,IF(C10=2,M15,IF(C10=3,M16,IF(C10=4,M17,IF(C10=5,M18,IF(C10=6,M19,IF(C10=7,M20,))))))))</f>
        <v>0</v>
      </c>
      <c r="F10" s="17">
        <f>IF(C10=1,$M$14/100*40,IF(C10=2,$M$15/100*40,IF(C10=3,$M$16/100*40,IF(C10=4,$M$17/100*40,IF(C10=5,$M$18/100*40,IF(C10=6,$M$19/100*40,IF(C10=7,$M$20/100*40,)))))))</f>
        <v>0</v>
      </c>
      <c r="G10" s="17">
        <f>IF(C10=1,$M$14/100*35,IF(C10=2,$M$15/100*35,IF(C10=3,$M$16/100*35,IF(C10=4,$M$17/100*35,IF(C10=5,$M$18/100*35,IF(C10=6,$M$19/100*35,IF(C10=7,$M$20/100*35,)))))))</f>
        <v>0</v>
      </c>
      <c r="H10" s="17"/>
      <c r="I10" s="17">
        <f>IF(C10=1,$M$14/100*25,IF(C10=2,$M$15/100*25,IF(C10=3,$M$16/100*25,IF(C10=4,$M$17/100*25,IF(C10=5,$M$18/100*25,IF(C10=6,$M$19/100*25,IF(C10=7,$M$20/100*25,)))))))</f>
        <v>0</v>
      </c>
      <c r="J10" s="17"/>
      <c r="K10" s="17"/>
      <c r="L10" s="12"/>
      <c r="M10" s="12"/>
    </row>
    <row r="11" spans="1:13" x14ac:dyDescent="0.25">
      <c r="A11" s="13" t="s">
        <v>50</v>
      </c>
      <c r="B11" s="20" t="s">
        <v>10</v>
      </c>
      <c r="C11" s="4"/>
      <c r="D11" s="15" t="str">
        <f t="shared" si="0"/>
        <v>0</v>
      </c>
      <c r="E11" s="16">
        <f>IF(C11=0,0,IF(C11=1,M14,IF(C11=2,M15,IF(C11=3,M16,IF(C11=4,M17,IF(C11=5,M18,IF(C11=6,M19,IF(C11=7,M20,))))))))</f>
        <v>0</v>
      </c>
      <c r="F11" s="17">
        <f>IF(C11=1,$M$14/100*45,IF(C11=2,$M$15/100*45,IF(C11=3,$M$16/100*45,IF(C11=4,$M$17/100*45,IF(C11=5,$M$18/100*45,IF(C11=6,$M$19/100*45,IF(C11=7,$M$20/100*45,)))))))</f>
        <v>0</v>
      </c>
      <c r="G11" s="17">
        <f>IF(C11=1,$M$14/100*35,IF(C11=2,$M$15/100*35,IF(C11=3,$M$16/100*35,IF(C11=4,$M$17/100*35,IF(C11=5,$M$18/100*35,IF(C11=6,$M$19/100*35,IF(C11=7,$M$20/100*35,)))))))</f>
        <v>0</v>
      </c>
      <c r="H11" s="17"/>
      <c r="I11" s="17"/>
      <c r="J11" s="17">
        <f>IF(C11=1,$M$14/100*20,IF(C11=2,$M$15/100*20,IF(C11=3,$M$16/100*20,IF(C11=4,$M$17/100*20,IF(C11=5,$M$18/100*20,IF(C11=6,$M$19/100*20,IF(C11=7,$M$20/100*20,)))))))</f>
        <v>0</v>
      </c>
      <c r="K11" s="17"/>
      <c r="L11" s="6"/>
      <c r="M11" s="6"/>
    </row>
    <row r="12" spans="1:13" x14ac:dyDescent="0.25">
      <c r="A12" s="13" t="s">
        <v>51</v>
      </c>
      <c r="B12" s="20" t="s">
        <v>11</v>
      </c>
      <c r="C12" s="4"/>
      <c r="D12" s="15" t="str">
        <f t="shared" si="0"/>
        <v>0</v>
      </c>
      <c r="E12" s="16">
        <f>IF(C12=0,0,IF(C12=1,M14,IF(C12=2,M15,IF(C12=3,M16,IF(C12=4,M17,IF(C12=5,M18,IF(C12=6,M19,IF(C12=7,M20,))))))))</f>
        <v>0</v>
      </c>
      <c r="F12" s="17">
        <f>IF(C12=1,$M$14/100*50,IF(C12=2,$M$15/100*50,IF(C12=3,$M$16/100*50,IF(C12=4,$M$17/100*50,IF(C12=5,$M$18/100*50,IF(C12=6,$M$19/100*50,IF(C12=7,$M$20/100*50,)))))))</f>
        <v>0</v>
      </c>
      <c r="G12" s="17">
        <f>IF(C12=1,$M$14/100*40,IF(C12=2,$M$15/100*40,IF(C12=3,$M$16/100*40,IF(C12=4,$M$17/100*40,IF(C12=5,$M$18/100*40,IF(C12=6,$M$19/100*40,IF(C12=7,$M$20/100*40,)))))))</f>
        <v>0</v>
      </c>
      <c r="H12" s="17"/>
      <c r="I12" s="17"/>
      <c r="J12" s="17"/>
      <c r="K12" s="17">
        <f>IF(C12=1,$M$14/100*10,IF(C12=2,$M$15/100*10,IF(C12=3,$M$16/100*10,IF(C12=4,$M$17/100*10,IF(C12=5,$M$18/100*10,IF(C12=6,$M$19/100*10,IF(C12=7,$M$20/100*10,)))))))</f>
        <v>0</v>
      </c>
      <c r="L12" s="23" t="s">
        <v>77</v>
      </c>
      <c r="M12" s="23"/>
    </row>
    <row r="13" spans="1:13" x14ac:dyDescent="0.25">
      <c r="A13" s="13" t="s">
        <v>52</v>
      </c>
      <c r="B13" s="20" t="s">
        <v>12</v>
      </c>
      <c r="C13" s="4"/>
      <c r="D13" s="15" t="str">
        <f t="shared" si="0"/>
        <v>0</v>
      </c>
      <c r="E13" s="16">
        <f>IF(C13=0,0,IF(C13=1,M14,IF(C13=2,M15,IF(C13=3,M16,IF(C13=4,M17,IF(C13=5,M18,IF(C13=6,M19,IF(C13=7,M20,))))))))</f>
        <v>0</v>
      </c>
      <c r="F13" s="17">
        <f>IF(C13=1,$M$14/100*50,IF(C13=2,$M$15/100*50,IF(C13=3,$M$16/100*50,IF(C13=4,$M$17/100*50,IF(C13=5,$M$18/100*50,IF(C13=6,$M$19/100*50,IF(C13=7,$M$20/100*50,)))))))</f>
        <v>0</v>
      </c>
      <c r="G13" s="17"/>
      <c r="H13" s="17">
        <f>IF(C13=1,$M$14/100*30,IF(C13=2,$M$15/100*30,IF(C13=3,$M$16/100*30,IF(C13=4,$M$17/100*30,IF(C13=5,$M$18/100*30,IF(C13=6,$M$19/100*30,IF(C13=7,$M$20/100*30,)))))))</f>
        <v>0</v>
      </c>
      <c r="I13" s="17">
        <f>IF(C13=1,$M$14/100*20,IF(C13=2,$M$15/100*20,IF(C13=3,$M$16/100*20,IF(C13=4,$M$17/100*20,IF(C13=5,$M$18/100*20,IF(C13=6,$M$19/100*20,IF(C13=7,$M$20/100*20,)))))))</f>
        <v>0</v>
      </c>
      <c r="J13" s="17"/>
      <c r="K13" s="17"/>
      <c r="L13" s="21" t="s">
        <v>16</v>
      </c>
      <c r="M13" s="21" t="s">
        <v>24</v>
      </c>
    </row>
    <row r="14" spans="1:13" x14ac:dyDescent="0.25">
      <c r="A14" s="13" t="s">
        <v>53</v>
      </c>
      <c r="B14" s="20" t="s">
        <v>13</v>
      </c>
      <c r="C14" s="4"/>
      <c r="D14" s="15" t="str">
        <f t="shared" si="0"/>
        <v>0</v>
      </c>
      <c r="E14" s="16">
        <f>IF(C14=0,0,IF(C14=1,M14,IF(C14=2,M15,IF(C14=3,M16,IF(C14=4,M17,IF(C14=5,M18,IF(C14=6,M19,IF(C14=7,M20,))))))))</f>
        <v>0</v>
      </c>
      <c r="F14" s="17">
        <f>IF(C14=1,$M$14/100*50,IF(C14=2,$M$15/100*50,IF(C14=3,$M$16/100*50,IF(C14=4,$M$17/100*50,IF(C14=5,$M$18/100*50,IF(C14=6,$M$19/100*50,IF(C14=7,$M$20/100*50,)))))))</f>
        <v>0</v>
      </c>
      <c r="G14" s="17"/>
      <c r="H14" s="17">
        <f>IF(C14=1,$M$14/100*35,IF(C14=2,$M$15/100*35,IF(C14=3,$M$16/100*35,IF(C14=4,$M$17/100*35,IF(C14=5,$M$18/100*35,IF(C14=6,$M$19/100*35,IF(C14=7,$M$20/100*35,)))))))</f>
        <v>0</v>
      </c>
      <c r="I14" s="17"/>
      <c r="J14" s="17">
        <f>IF(C14=1,$M$14/100*15,IF(C14=2,$M$15/100*15,IF(C14=3,$M$16/100*15,IF(C14=4,$M$17/100*15,IF(C14=5,$M$18/100*15,IF(C14=6,$M$19/100*15,IF(C14=7,$M$20/100*15,)))))))</f>
        <v>0</v>
      </c>
      <c r="K14" s="17"/>
      <c r="L14" s="21">
        <v>1</v>
      </c>
      <c r="M14" s="21">
        <v>300000</v>
      </c>
    </row>
    <row r="15" spans="1:13" x14ac:dyDescent="0.25">
      <c r="A15" s="13" t="s">
        <v>54</v>
      </c>
      <c r="B15" s="20" t="s">
        <v>14</v>
      </c>
      <c r="C15" s="4"/>
      <c r="D15" s="15" t="str">
        <f t="shared" si="0"/>
        <v>0</v>
      </c>
      <c r="E15" s="16">
        <f>IF(C15=0,0,IF(C15=1,M14,IF(C15=2,M15,IF(C15=3,M16,IF(C15=4,M17,IF(C15=5,M18,IF(C15=6,M19,IF(C15=7,M20,))))))))</f>
        <v>0</v>
      </c>
      <c r="F15" s="17">
        <f>IF(C15=1,$M$14/100*55,IF(C15=2,$M$15/100*55,IF(C15=3,$M$16/100*55,IF(C15=4,$M$17/100*55,IF(C15=5,$M$18/100*55,IF(C15=6,$M$19/100*55,IF(C15=7,$M$20/100*55,)))))))</f>
        <v>0</v>
      </c>
      <c r="G15" s="17"/>
      <c r="H15" s="17">
        <f>IF(C15=1,$M$14/100*35,IF(C15=2,$M$15/100*35,IF(C15=3,$M$16/100*35,IF(C15=4,$M$17/100*35,IF(C15=5,$M$18/100*35,IF(C15=6,$M$19/100*35,IF(C15=7,$M$20/100*35,)))))))</f>
        <v>0</v>
      </c>
      <c r="I15" s="17"/>
      <c r="J15" s="17"/>
      <c r="K15" s="17">
        <f>IF(C15=1,$M$14/100*10,IF(C15=2,$M$15/100*10,IF(C15=3,$M$16/100*10,IF(C15=4,$M$17/100*10,IF(C15=5,$M$18/100*10,IF(C15=6,$M$19/100*10,IF(C15=7,$M$20/100*10,)))))))</f>
        <v>0</v>
      </c>
      <c r="L15" s="21">
        <v>2</v>
      </c>
      <c r="M15" s="21">
        <v>200000</v>
      </c>
    </row>
    <row r="16" spans="1:13" x14ac:dyDescent="0.25">
      <c r="A16" s="13" t="s">
        <v>55</v>
      </c>
      <c r="B16" s="20" t="s">
        <v>15</v>
      </c>
      <c r="C16" s="4"/>
      <c r="D16" s="15" t="str">
        <f t="shared" si="0"/>
        <v>0</v>
      </c>
      <c r="E16" s="16">
        <f>IF(C16=0,0,IF(C16=1,M14,IF(C16=2,M15,IF(C16=3,M16,IF(C16=4,M17,IF(C16=5,M18,IF(C16=6,M19,IF(C16=7,M20,))))))))</f>
        <v>0</v>
      </c>
      <c r="F16" s="17">
        <f>IF(C16=1,$M$14/100*60,IF(C16=2,$M$15/100*60,IF(C16=3,$M$16/100*60,IF(C16=4,$M$17/100*60,IF(C16=5,$M$18/100*60,IF(C16=6,$M$19/100*60,IF(C16=7,$M$20/100*60,)))))))</f>
        <v>0</v>
      </c>
      <c r="G16" s="17"/>
      <c r="H16" s="17"/>
      <c r="I16" s="17">
        <f>IF(C16=1,$M$14/100*25,IF(C16=2,$M$15/100*25,IF(C16=3,$M$16/100*25,IF(C16=4,$M$17/100*25,IF(C16=5,$M$18/100*25,IF(C16=6,$M$19/100*25,IF(C16=7,$M$20/100*25,)))))))</f>
        <v>0</v>
      </c>
      <c r="J16" s="17">
        <f>IF(C16=1,$M$14/100*15,IF(C16=2,$M$15/100*15,IF(C16=3,$M$16/100*15,IF(C16=4,$M$17/100*15,IF(C16=5,$M$18/100*15,IF(C16=6,$M$19/100*15,IF(C16=7,$M$20/100*15,)))))))</f>
        <v>0</v>
      </c>
      <c r="K16" s="17"/>
      <c r="L16" s="21">
        <v>3</v>
      </c>
      <c r="M16" s="21">
        <v>150000</v>
      </c>
    </row>
    <row r="17" spans="1:13" x14ac:dyDescent="0.25">
      <c r="A17" s="13" t="s">
        <v>56</v>
      </c>
      <c r="B17" s="20" t="s">
        <v>26</v>
      </c>
      <c r="C17" s="4"/>
      <c r="D17" s="15" t="str">
        <f t="shared" si="0"/>
        <v>0</v>
      </c>
      <c r="E17" s="16">
        <f>IF(C17=0,0,IF(C17=1,M14,IF(C17=2,M15,IF(C17=3,M16,IF(C17=4,M17,IF(C17=5,M18,IF(C17=6,M19,IF(C17=7,M20,))))))))</f>
        <v>0</v>
      </c>
      <c r="F17" s="17">
        <f>IF(C17=1,$M$14/100*60,IF(C17=2,$M$15/100*60,IF(C17=3,$M$16/100*60,IF(C17=4,$M$17/100*60,IF(C17=5,$M$18/100*60,IF(C17=6,$M$19/100*60,IF(C17=7,$M$20/100*60,)))))))</f>
        <v>0</v>
      </c>
      <c r="G17" s="17"/>
      <c r="H17" s="17"/>
      <c r="I17" s="17">
        <f>IF(C17=1,$M$14/100*30,IF(C17=2,$M$15/100*30,IF(C17=3,$M$16/100*30,IF(C17=4,$M$17/100*30,IF(C17=5,$M$18/100*30,IF(C17=6,$M$19/100*30,IF(C17=7,$M$20/100*30,)))))))</f>
        <v>0</v>
      </c>
      <c r="J17" s="17"/>
      <c r="K17" s="17">
        <f>IF(C17=1,$M$14/100*10,IF(C17=2,$M$15/100*10,IF(C17=3,$M$16/100*10,IF(C17=4,$M$17/100*10,IF(C17=5,$M$18/100*10,IF(C17=6,$M$19/100*10,IF(C17=7,$M$20/100*10,)))))))</f>
        <v>0</v>
      </c>
      <c r="L17" s="21">
        <v>4</v>
      </c>
      <c r="M17" s="21">
        <v>100000</v>
      </c>
    </row>
    <row r="18" spans="1:13" x14ac:dyDescent="0.25">
      <c r="A18" s="13" t="s">
        <v>57</v>
      </c>
      <c r="B18" s="20" t="s">
        <v>27</v>
      </c>
      <c r="C18" s="4"/>
      <c r="D18" s="15" t="str">
        <f t="shared" si="0"/>
        <v>0</v>
      </c>
      <c r="E18" s="16">
        <f>IF(C18=0,0,IF(C18=1,M14,IF(C18=2,M15,IF(C18=3,M16,IF(C18=4,M17,IF(C18=5,M18,IF(C18=6,M19,IF(C18=7,M20,))))))))</f>
        <v>0</v>
      </c>
      <c r="F18" s="17">
        <f>IF(C18=1,$M$14/100*70,IF(C18=2,$M$15/100*70,IF(C18=3,$M$16/100*70,IF(C18=4,$M$17/100*70,IF(C18=5,$M$18/100*70,IF(C18=6,$M$19/100*70,IF(C18=7,$M$20/100*70,)))))))</f>
        <v>0</v>
      </c>
      <c r="G18" s="17"/>
      <c r="H18" s="17"/>
      <c r="I18" s="17"/>
      <c r="J18" s="17">
        <f>IF(C18=1,$M$14/100*20,IF(C18=2,$M$15/100*20,IF(C18=3,$M$16/100*20,IF(C18=4,$M$17/100*20,IF(C18=5,$M$18/100*20,IF(C18=6,$M$19/100*20,IF(C18=7,$M$20/100*20,)))))))</f>
        <v>0</v>
      </c>
      <c r="K18" s="17">
        <f>IF(C18=1,$M$14/100*10,IF(C18=2,$M$15/100*10,IF(C18=3,$M$16/100*10,IF(C18=4,$M$17/100*10,IF(C18=5,$M$18/100*10,IF(C18=6,$M$19/100*10,IF(C18=7,$M$20/100*10,)))))))</f>
        <v>0</v>
      </c>
      <c r="L18" s="21">
        <v>5</v>
      </c>
      <c r="M18" s="21">
        <v>50000</v>
      </c>
    </row>
    <row r="19" spans="1:13" x14ac:dyDescent="0.25">
      <c r="A19" s="13" t="s">
        <v>0</v>
      </c>
      <c r="B19" s="20" t="s">
        <v>29</v>
      </c>
      <c r="C19" s="4"/>
      <c r="D19" s="15" t="str">
        <f t="shared" si="0"/>
        <v>0</v>
      </c>
      <c r="E19" s="16">
        <f>IF(C19=0,0,IF(C19=1,M14,IF(C19=2,M15,IF(C19=3,M16,IF(C19=4,M17,IF(C19=5,M18,IF(C19=6,M19,IF(C19=7,M20,))))))))</f>
        <v>0</v>
      </c>
      <c r="F19" s="17">
        <f>IF(C19=1,$M$14/100*35,IF(C19=2,$M$15/100*35,IF(C19=3,$M$16/100*35,IF(C19=4,$M$17/100*35,IF(C19=5,$M$18/100*35,IF(C19=6,$M$19/100*35,IF(C19=7,$M$20/100*35,)))))))</f>
        <v>0</v>
      </c>
      <c r="G19" s="17">
        <f>IF(C19=1,$M$14/100*30,IF(C19=2,$M$15/100*30,IF(C19=3,$M$16/100*30,IF(C19=4,$M$17/100*30,IF(C19=5,$M$18/100*30,IF(C19=6,$M$19/100*30,IF(C19=7,$M$20/100*30,)))))))</f>
        <v>0</v>
      </c>
      <c r="H19" s="17">
        <f>IF(C19=1,$M$14/100*20,IF(C19=2,$M$15/100*20,IF(C19=3,$M$16/100*20,IF(C19=4,$M$17/100*20,IF(C19=5,$M$18/100*20,IF(C19=6,$M$19/100*20,IF(C19=7,$M$20/100*20,)))))))</f>
        <v>0</v>
      </c>
      <c r="I19" s="17">
        <f>IF(C19=1,$M$14/100*15,IF(C19=2,$M$15/100*15,IF(C19=3,$M$16/100*15,IF(C19=4,$M$17/100*15,IF(C19=5,$M$18/100*15,IF(C19=6,$M$19/100*15,IF(C19=7,$M$20/100*15,)))))))</f>
        <v>0</v>
      </c>
      <c r="J19" s="17"/>
      <c r="K19" s="17"/>
      <c r="L19" s="18">
        <v>6</v>
      </c>
      <c r="M19" s="18">
        <v>25000</v>
      </c>
    </row>
    <row r="20" spans="1:13" x14ac:dyDescent="0.25">
      <c r="A20" s="13" t="s">
        <v>1</v>
      </c>
      <c r="B20" s="20" t="s">
        <v>28</v>
      </c>
      <c r="C20" s="4"/>
      <c r="D20" s="15" t="str">
        <f t="shared" si="0"/>
        <v>0</v>
      </c>
      <c r="E20" s="16">
        <f>IF(C20=0,0,IF(C20=1,M14,IF(C20=2,M15,IF(C20=3,M16,IF(C20=4,M17,IF(C20=5,M18,IF(C20=6,M19,IF(C20=7,M20,))))))))</f>
        <v>0</v>
      </c>
      <c r="F20" s="17">
        <f>IF(C20=1,$M$14/100*35,IF(C20=2,$M$15/100*35,IF(C20=3,$M$16/100*35,IF(C20=4,$M$17/100*35,IF(C20=5,$M$18/100*35,IF(C20=6,$M$19/100*35,IF(C20=7,$M$20/100*35,)))))))</f>
        <v>0</v>
      </c>
      <c r="G20" s="17">
        <f>IF(C20=1,$M$14/100*30,IF(C20=2,$M$15/100*30,IF(C20=3,$M$16/100*30,IF(C20=4,$M$17/100*30,IF(C20=5,$M$18/100*30,IF(C20=6,$M$19/100*30,IF(C20=7,$M$20/100*30,)))))))</f>
        <v>0</v>
      </c>
      <c r="H20" s="17">
        <f>IF(C20=1,$M$14/100*25,IF(C20=2,$M$15/100*25,IF(C20=3,$M$16/100*25,IF(C20=4,$M$17/100*25,IF(C20=5,$M$18/100*25,IF(C20=6,$M$19/100*25,IF(C20=7,$M$20/100*25,)))))))</f>
        <v>0</v>
      </c>
      <c r="I20" s="17"/>
      <c r="J20" s="17">
        <f>IF(C20=1,$M$14/100*10,IF(C20=2,$M$15/100*10,IF(C20=3,$M$16/100*10,IF(C20=4,$M$17/100*10,IF(C20=5,$M$18/100*10,IF(C20=6,$M$19/100*10,IF(C20=7,$M$20/100*10,)))))))</f>
        <v>0</v>
      </c>
      <c r="K20" s="17"/>
      <c r="L20" s="18">
        <v>7</v>
      </c>
      <c r="M20" s="18">
        <v>15000</v>
      </c>
    </row>
    <row r="21" spans="1:13" x14ac:dyDescent="0.25">
      <c r="A21" s="13" t="s">
        <v>2</v>
      </c>
      <c r="B21" s="20" t="s">
        <v>33</v>
      </c>
      <c r="C21" s="4"/>
      <c r="D21" s="15" t="str">
        <f t="shared" si="0"/>
        <v>0</v>
      </c>
      <c r="E21" s="16">
        <f>IF(C21=0,0,IF(C21=1,M14,IF(C21=2,M15,IF(C21=3,M16,IF(C21=4,M17,IF(C21=5,M18,IF(C21=6,M19,IF(C21=7,M20,))))))))</f>
        <v>0</v>
      </c>
      <c r="F21" s="17">
        <f>IF(C21=1,$M$14/100*40,IF(C21=2,$M$15/100*40,IF(C21=3,$M$16/100*40,IF(C21=4,$M$17/100*40,IF(C21=5,$M$18/100*40,IF(C21=6,$M$19/100*40,IF(C21=7,$M$20/100*40,)))))))</f>
        <v>0</v>
      </c>
      <c r="G21" s="17">
        <f>IF(C21=1,$M$14/100*30,IF(C21=2,$M$15/100*30,IF(C21=3,$M$16/100*30,IF(C21=4,$M$17/100*30,IF(C21=5,$M$18/100*30,IF(C21=6,$M$19/100*30,IF(C21=7,$M$20/100*30,)))))))</f>
        <v>0</v>
      </c>
      <c r="H21" s="17">
        <f>IF(C21=1,$M$14/100*25,IF(C21=2,$M$15/100*25,IF(C21=3,$M$16/100*25,IF(C21=4,$M$17/100*25,IF(C21=5,$M$18/100*25,IF(C21=6,$M$19/100*25,IF(C21=7,$M$20/100*25,)))))))</f>
        <v>0</v>
      </c>
      <c r="I21" s="17"/>
      <c r="J21" s="17"/>
      <c r="K21" s="17">
        <f>IF(C21=1,$M$14/100*5,IF(C21=2,$M$15/100*5,IF(C21=3,$M$16/100*5,IF(C21=4,$M$17/100*5,IF(C21=5,$M$18/100*5,IF(C21=6,$M$19/100*5,IF(C21=7,$M$20/100*5,)))))))</f>
        <v>0</v>
      </c>
      <c r="L21" s="24"/>
      <c r="M21" s="24"/>
    </row>
    <row r="22" spans="1:13" x14ac:dyDescent="0.25">
      <c r="A22" s="13" t="s">
        <v>58</v>
      </c>
      <c r="B22" s="20" t="s">
        <v>30</v>
      </c>
      <c r="C22" s="4"/>
      <c r="D22" s="15" t="str">
        <f t="shared" si="0"/>
        <v>0</v>
      </c>
      <c r="E22" s="16">
        <f>IF(C22=0,0,IF(C22=1,M14,IF(C22=2,M15,IF(C22=3,M16,IF(C22=4,M17,IF(C22=5,M18,IF(C22=6,M19,IF(C22=7,M20,))))))))</f>
        <v>0</v>
      </c>
      <c r="F22" s="17">
        <f>IF(C22=1,$M$14/100*40,IF(C22=2,$M$15/100*40,IF(C22=3,$M$16/100*40,IF(C22=4,$M$17/100*40,IF(C22=5,$M$18/100*40,IF(C22=6,$M$19/100*40,IF(C22=7,$M$20/100*40,)))))))</f>
        <v>0</v>
      </c>
      <c r="G22" s="17">
        <f>IF(C22=1,$M$14/100*35,IF(C22=2,$M$15/100*35,IF(C22=3,$M$16/100*35,IF(C22=4,$M$17/100*35,IF(C22=5,$M$18/100*35,IF(C22=6,$M$19/100*35,IF(C22=7,$M$20/100*35,)))))))</f>
        <v>0</v>
      </c>
      <c r="H22" s="17"/>
      <c r="I22" s="17">
        <f>IF(C22=1,$M$14/100*15,IF(C22=2,$M$15/100*15,IF(C22=3,$M$16/100*15,IF(C22=4,$M$17/100*15,IF(C22=5,$M$18/100*15,IF(C22=6,$M$19/100*15,IF(C22=7,$M$20/100*15,)))))))</f>
        <v>0</v>
      </c>
      <c r="J22" s="17">
        <f>IF(C22=1,$M$14/100*10,IF(C22=2,$M$15/100*10,IF(C22=3,$M$16/100*10,IF(C22=4,$M$17/100*10,IF(C22=5,$M$18/100*10,IF(C22=6,$M$19/100*10,IF(C22=7,$M$20/100*10,)))))))</f>
        <v>0</v>
      </c>
      <c r="K22" s="17"/>
      <c r="L22" s="24"/>
      <c r="M22" s="24"/>
    </row>
    <row r="23" spans="1:13" x14ac:dyDescent="0.25">
      <c r="A23" s="13" t="s">
        <v>59</v>
      </c>
      <c r="B23" s="20" t="s">
        <v>31</v>
      </c>
      <c r="C23" s="4"/>
      <c r="D23" s="15" t="str">
        <f t="shared" si="0"/>
        <v>0</v>
      </c>
      <c r="E23" s="16">
        <f>IF(C23=0,0,IF(C23=1,M14,IF(C23=2,M15,IF(C23=3,M16,IF(C23=4,M17,IF(C23=5,M18,IF(C23=6,M19,IF(C23=7,M20,))))))))</f>
        <v>0</v>
      </c>
      <c r="F23" s="17">
        <f>IF(C23=1,$M$14/100*45,IF(C23=2,$M$15/100*45,IF(C23=3,$M$16/100*45,IF(C23=4,$M$17/100*45,IF(C23=5,$M$18/100*45,IF(C23=6,$M$19/100*45,IF(C23=7,$M$20/100*45,)))))))</f>
        <v>0</v>
      </c>
      <c r="G23" s="17">
        <f>IF(C23=1,$M$14/100*35,IF(C23=2,$M$15/100*35,IF(C23=3,$M$16/100*35,IF(C23=4,$M$17/100*35,IF(C23=5,$M$18/100*35,IF(C23=6,$M$19/100*35,IF(C23=7,$M$20/100*35,)))))))</f>
        <v>0</v>
      </c>
      <c r="H23" s="17"/>
      <c r="I23" s="17">
        <f>IF(C23=1,$M$14/100*15,IF(C23=2,$M$15/100*15,IF(C23=3,$M$16/100*15,IF(C23=4,$M$17/100*15,IF(C23=5,$M$18/100*15,IF(C23=6,$M$19/100*15,IF(C23=7,$M$20/100*15,)))))))</f>
        <v>0</v>
      </c>
      <c r="J23" s="17"/>
      <c r="K23" s="17">
        <f>IF(C23=1,$M$14/100*5,IF(C23=2,$M$15/100*5,IF(C23=3,$M$16/100*5,IF(C23=4,$M$17/100*5,IF(C23=5,$M$18/100*5,IF(C23=6,$M$19/100*5,IF(C23=7,$M$20/100*5,)))))))</f>
        <v>0</v>
      </c>
      <c r="L23" s="24"/>
      <c r="M23" s="24"/>
    </row>
    <row r="24" spans="1:13" x14ac:dyDescent="0.25">
      <c r="A24" s="13" t="s">
        <v>60</v>
      </c>
      <c r="B24" s="20" t="s">
        <v>32</v>
      </c>
      <c r="C24" s="4"/>
      <c r="D24" s="15" t="str">
        <f t="shared" si="0"/>
        <v>0</v>
      </c>
      <c r="E24" s="16">
        <f>IF(C24=0,0,IF(C24=1,M14,IF(C24=2,M15,IF(C24=3,M16,IF(C24=4,M17,IF(C24=5,M18,IF(C24=6,M19,IF(C24=7,M20,))))))))</f>
        <v>0</v>
      </c>
      <c r="F24" s="17">
        <f>IF(C24=1,$M$14/100*45,IF(C24=2,$M$15/100*45,IF(C24=3,$M$16/100*45,IF(C24=4,$M$17/100*45,IF(C24=5,$M$18/100*45,IF(C24=6,$M$19/100*45,IF(C24=7,$M$20/100*45,)))))))</f>
        <v>0</v>
      </c>
      <c r="G24" s="17">
        <f>IF(C24=1,$M$14/100*40,IF(C24=2,$M$15/100*40,IF(C24=3,$M$16/100*40,IF(C24=4,$M$17/100*40,IF(C24=5,$M$18/100*40,IF(C24=6,$M$19/100*40,IF(C24=7,$M$20/100*40,)))))))</f>
        <v>0</v>
      </c>
      <c r="H24" s="17"/>
      <c r="I24" s="17"/>
      <c r="J24" s="17">
        <f>IF(C24=1,$M$14/100*10,IF(C24=2,$M$15/100*10,IF(C24=3,$M$16/100*10,IF(C24=4,$M$17/100*10,IF(C24=5,$M$18/100*10,IF(C24=6,$M$19/100*10,IF(C24=7,$M$20/100*10,)))))))</f>
        <v>0</v>
      </c>
      <c r="K24" s="17">
        <f>IF(C24=1,$M$14/100*5,IF(C24=2,$M$15/100*5,IF(C24=3,$M$16/100*5,IF(C24=4,$M$17/100*5,IF(C24=5,$M$18/100*5,IF(C24=7,$M$20/100*5,))))))</f>
        <v>0</v>
      </c>
      <c r="L24" s="24"/>
      <c r="M24" s="24"/>
    </row>
    <row r="25" spans="1:13" x14ac:dyDescent="0.25">
      <c r="A25" s="13" t="s">
        <v>61</v>
      </c>
      <c r="B25" s="20" t="s">
        <v>34</v>
      </c>
      <c r="C25" s="4"/>
      <c r="D25" s="15" t="str">
        <f t="shared" si="0"/>
        <v>0</v>
      </c>
      <c r="E25" s="16">
        <f>IF(C25=0,0,IF(C25=1,M14,IF(C25=2,M15,IF(C25=3,M16,IF(C25=4,M17,IF(C25=5,M18,IF(C25=6,M19,IF(C25=7,M20,))))))))</f>
        <v>0</v>
      </c>
      <c r="F25" s="17">
        <f>IF(C25=1,$M$14/100*50,IF(C25=2,$M$15/100*50,IF(C25=3,$M$16/100*50,IF(C25=4,$M$17/100*50,IF(C25=5,$M$18/100*50,IF(C25=6,$M$19/100*50,IF(C25=7,$M$20/100*50,)))))))</f>
        <v>0</v>
      </c>
      <c r="G25" s="17"/>
      <c r="H25" s="17">
        <f>IF(C25=1,$M$14/100*25,IF(C25=2,$M$15/100*25,IF(C25=3,$M$16/100*25,IF(C25=4,$M$17/100*25,IF(C25=5,$M$18/100*25,IF(C25=6,$M$19/100*25,IF(C25=7,$M$20/100*25,)))))))</f>
        <v>0</v>
      </c>
      <c r="I25" s="17">
        <f>IF(C25=1,$M$14/100*15,IF(C25=2,$M$15/100*15,IF(C25=3,$M$16/100*15,IF(C25=4,$M$17/100*15,IF(C25=5,$M$18/100*15,IF(C25=6,$M$19/100*15,IF(C25=7,$M$20/100*15,)))))))</f>
        <v>0</v>
      </c>
      <c r="J25" s="17">
        <f>IF(C25=1,$M$14/100*10,IF(C25=2,$M$15/100*10,IF(C25=3,$M$16/100*10,IF(C25=4,$M$17/100*10,IF(C25=5,$M$18/100*10,IF(C25=6,$M$19/100*10,IF(C25=7,$M$20/100*10,)))))))</f>
        <v>0</v>
      </c>
      <c r="K25" s="17"/>
      <c r="L25" s="24"/>
      <c r="M25" s="24"/>
    </row>
    <row r="26" spans="1:13" x14ac:dyDescent="0.25">
      <c r="A26" s="13" t="s">
        <v>62</v>
      </c>
      <c r="B26" s="20" t="s">
        <v>71</v>
      </c>
      <c r="C26" s="4"/>
      <c r="D26" s="15" t="str">
        <f t="shared" si="0"/>
        <v>0</v>
      </c>
      <c r="E26" s="16">
        <f>IF(C26=0,0,IF(C26=1,M14,IF(C26=2,M15,IF(C26=3,M16,IF(C26=4,M17,IF(C26=5,M18,IF(C26=6,M19,IF(C26=7,M20,))))))))</f>
        <v>0</v>
      </c>
      <c r="F26" s="17">
        <f>IF(C26=1,$M$14/100*55,IF(C26=2,$M$15/100*55,IF(C26=3,$M$16/100*55,IF(C26=4,$M$17/100*55,IF(C26=5,$M$18/100*55,IF(C26=6,$M$19/100*55,IF(C26=7,$M$20/100*55,)))))))</f>
        <v>0</v>
      </c>
      <c r="G26" s="17"/>
      <c r="H26" s="17">
        <f>IF(C26=1,$M$14/100*25,IF(C26=2,$M$15/100*25,IF(C26=3,$M$16/100*25,IF(C26=4,$M$17/100*25,IF(C26=5,$M$18/100*25,IF(C26=6,$M$19/100*25,IF(C26=7,$M$20/100*25,)))))))</f>
        <v>0</v>
      </c>
      <c r="I26" s="17">
        <f>IF(C26=1,$M$14/100*15,IF(C26=2,$M$15/100*15,IF(C26=3,$M$16/100*15,IF(C26=4,$M$17/100*15,IF(C26=5,$M$18/100*15,IF(C26=6,$M$19/100*15,IF(C26=7,$M$20/100*15,)))))))</f>
        <v>0</v>
      </c>
      <c r="J26" s="17"/>
      <c r="K26" s="17">
        <f>IF(C26=1,$M$14/100*5,IF(C26=2,$M$15/100*5,IF(C26=3,$M$16/100*5,IF(C26=4,$M$17/100*5,IF(C26=5,$M$18/100*5,IF(C26=6,$M$19/100*5,IF(C26=7,$M$20/100*5,)))))))</f>
        <v>0</v>
      </c>
      <c r="L26" s="24"/>
      <c r="M26" s="24"/>
    </row>
    <row r="27" spans="1:13" x14ac:dyDescent="0.25">
      <c r="A27" s="13" t="s">
        <v>63</v>
      </c>
      <c r="B27" s="20" t="s">
        <v>35</v>
      </c>
      <c r="C27" s="4"/>
      <c r="D27" s="15" t="str">
        <f t="shared" si="0"/>
        <v>0</v>
      </c>
      <c r="E27" s="16">
        <f>IF(C27=0,0,IF(C27=1,M14,IF(C27=2,M15,IF(C27=3,M16,IF(C27=4,M17,IF(C27=5,M18,IF(C27=6,M19,IF(C27=7,M20,))))))))</f>
        <v>0</v>
      </c>
      <c r="F27" s="17">
        <f>IF(C27=1,$M$14/100*55,IF(C27=2,$M$15/100*55,IF(C27=3,$M$16/100*55,IF(C27=4,$M$17/100*55,IF(C27=5,$M$18/100*55,IF(C27=6,$M$19/100*55,IF(C27=7,$M$20/100*55,)))))))</f>
        <v>0</v>
      </c>
      <c r="G27" s="17"/>
      <c r="H27" s="17">
        <f>IF(C27=1,$M$14/100*30,IF(C27=2,$M$15/100*30,IF(C27=3,$M$16/100*30,IF(C27=4,$M$17/100*30,IF(C27=5,$M$18/100*30,IF(C27=6,$M$19/100*30,IF(C27=7,$M$20/100*30,)))))))</f>
        <v>0</v>
      </c>
      <c r="I27" s="17"/>
      <c r="J27" s="17">
        <f>IF(C27=1,$M$14/100*10,IF(C27=2,$M$15/100*10,IF(C27=3,$M$16/100*10,IF(C27=4,$M$17/100*10,IF(C27=5,$M$18/100*10,IF(C27=6,$M$19/100*10,IF(C27=7,$M$20/100*10,)))))))</f>
        <v>0</v>
      </c>
      <c r="K27" s="17">
        <f>IF(C27=1,$M$14/100*5,IF(C27=2,$M$15/100*5,IF(C27=3,$M$16/100*5,IF(C27=4,$M$17/100*5,IF(C27=5,$M$18/100*5,IF(C27=6,$M$19/100*5,IF(C27=7,$M$20/100*5,)))))))</f>
        <v>0</v>
      </c>
      <c r="L27" s="24"/>
      <c r="M27" s="24"/>
    </row>
    <row r="28" spans="1:13" x14ac:dyDescent="0.25">
      <c r="A28" s="13" t="s">
        <v>64</v>
      </c>
      <c r="B28" s="20" t="s">
        <v>36</v>
      </c>
      <c r="C28" s="4"/>
      <c r="D28" s="15" t="str">
        <f t="shared" si="0"/>
        <v>0</v>
      </c>
      <c r="E28" s="16">
        <f>IF(C28=0,0,IF(C28=1,M14,IF(C28=2,M15,IF(C28=3,M16,IF(C28=4,M17,IF(C28=5,M18,IF(C28=6,M19,IF(C28=7,M20,))))))))</f>
        <v>0</v>
      </c>
      <c r="F28" s="17">
        <f>IF(C28=1,$M$14/100*60,IF(C28=2,$M$15/100*60,IF(C28=3,$M$16/100*60,IF(C28=4,$M$17/100*60,IF(C28=5,$M$18/100*60,IF(C28=6,$M$19/100*60,IF(C28=7,$M$20/100*60,)))))))</f>
        <v>0</v>
      </c>
      <c r="G28" s="17"/>
      <c r="H28" s="17"/>
      <c r="I28" s="17">
        <f>IF(C28=1,$M$14/100*25,IF(C28=2,$M$15/100*25,IF(C28=3,$M$16/100*25,IF(C28=4,$M$17/100*25,IF(C28=5,$M$18/100*25,IF(C28=6,$M$19/100*25,IF(C28=7,$M$20/100*25,)))))))</f>
        <v>0</v>
      </c>
      <c r="J28" s="17">
        <f>IF(C28=1,$M$14/100*10,IF(C28=2,$M$15/100*10,IF(C28=3,$M$16/100*10,IF(C28=4,$M$17/100*10,IF(C28=5,$M$18/100*10,IF(C28=6,$M$19/100*10,IF(C28=7,$M$20/100*10,)))))))</f>
        <v>0</v>
      </c>
      <c r="K28" s="17">
        <f>IF(C28=1,$M$14/100*5,IF(C28=2,$M$15/100*5,IF(C28=3,$M$16/100*5,IF(C28=4,$M$17/100*5,IF(C28=5,$M$18/100*5,IF(C28=6,$M$19/100*5,IF(C28=7,$M$20/100*5,)))))))</f>
        <v>0</v>
      </c>
      <c r="L28" s="24"/>
      <c r="M28" s="24"/>
    </row>
    <row r="29" spans="1:13" x14ac:dyDescent="0.25">
      <c r="A29" s="13" t="s">
        <v>65</v>
      </c>
      <c r="B29" s="20" t="s">
        <v>37</v>
      </c>
      <c r="C29" s="4"/>
      <c r="D29" s="15" t="str">
        <f t="shared" si="0"/>
        <v>0</v>
      </c>
      <c r="E29" s="16">
        <f>IF(C29=0,0,IF(C29=1,M14,IF(C29=2,M15,IF(C29=3,M16,IF(C29=4,M17,IF(C29=5,M18,IF(C29=6,M19,IF(C29=7,M20,))))))))</f>
        <v>0</v>
      </c>
      <c r="F29" s="17">
        <f>IF(C29=1,$M$14/100*30,IF(C29=2,$M$15/100*30,IF(C29=3,$M$16/100*30,IF(C29=4,$M$17/100*30,IF(C29=5,$M$18/100*30,IF(C29=6,$M$19/100*30,IF(C29=7,$M$20/100*30,)))))))</f>
        <v>0</v>
      </c>
      <c r="G29" s="17">
        <f>IF(C29=1,$M$14/100*25,IF(C29=2,$M$15/100*25,IF(C29=3,$M$16/100*25,IF(C29=4,$M$17/100*25,IF(C29=5,$M$18/100*25,IF(C29=6,$M$19/100*25,IF(C29=7,$M$20/100*25,)))))))</f>
        <v>0</v>
      </c>
      <c r="H29" s="17">
        <f>IF(C29=1,$M$14/100*20,IF(C29=2,$M$15/100*20,IF(C29=3,$M$16/100*20,IF(C29=4,$M$17/100*20,IF(C29=5,$M$18/100*20,IF(C29=6,$M$19/100*20,IF(C29=7,$M$20/100*20,)))))))</f>
        <v>0</v>
      </c>
      <c r="I29" s="17">
        <f>IF(C29=1,$M$14/100*15,IF(C29=2,$M$15/100*15,IF(C29=3,$M$16/100*15,IF(C29=4,$M$17/100*15,IF(C29=5,$M$18/100*15,IF(C29=6,$M$19/100*15,IF(C29=7,$M$20/100*15,)))))))</f>
        <v>0</v>
      </c>
      <c r="J29" s="17">
        <f>IF(C29=1,$M$14/100*10,IF(C29=2,$M$15/100*10,IF(C29=3,$M$16/100*10,IF(C29=4,$M$17/100*10,IF(C29=5,$M$18/100*10,IF(C29=6,$M$19/100*10,IF(C29=7,$M$20/100*10,)))))))</f>
        <v>0</v>
      </c>
      <c r="K29" s="17"/>
      <c r="L29" s="24"/>
      <c r="M29" s="24"/>
    </row>
    <row r="30" spans="1:13" x14ac:dyDescent="0.25">
      <c r="A30" s="13" t="s">
        <v>66</v>
      </c>
      <c r="B30" s="20" t="s">
        <v>38</v>
      </c>
      <c r="C30" s="4"/>
      <c r="D30" s="15" t="str">
        <f t="shared" si="0"/>
        <v>0</v>
      </c>
      <c r="E30" s="16">
        <f>IF(C30=0,0,IF(C30=1,M14,IF(C30=2,M15,IF(C30=3,M16,IF(C30=4,M17,IF(C30=5,M18,IF(C30=6,M19,IF(C30=7,M20,))))))))</f>
        <v>0</v>
      </c>
      <c r="F30" s="17">
        <f>IF(C30=1,$M$14/100*35,IF(C30=2,$M$15/100*35,IF(C30=3,$M$16/100*35,IF(C30=4,$M$17/100*35,IF(C30=5,$M$18/100*35,IF(C30=6,$M$19/100*35,IF(C30=7,$M$20/100*35,)))))))</f>
        <v>0</v>
      </c>
      <c r="G30" s="17">
        <f>IF(C30=1,$M$14/100*25,IF(C30=2,$M$15/100*25,IF(C30=3,$M$16/100*25,IF(C30=4,$M$17/100*25,IF(C30=5,$M$18/100*25,IF(C30=6,$M$19/100*25,IF(C30=7,$M$20/100*25,)))))))</f>
        <v>0</v>
      </c>
      <c r="H30" s="17">
        <f>IF(C30=1,$M$14/100*20,IF(C30=2,$M$15/100*20,IF(C30=3,$M$16/100*20,IF(C30=4,$M$17/100*20,IF(C30=5,$M$18/100*20,IF(C30=6,$M$19/100*20,IF(C30=7,$M$20/100*20,)))))))</f>
        <v>0</v>
      </c>
      <c r="I30" s="17">
        <f>IF(C30=1,$M$14/100*15,IF(C30=2,$M$15/100*15,IF(C30=3,$M$16/100*15,IF(C30=4,$M$17/100*15,IF(C30=5,$M$18/100*15,IF(C30=6,$M$19/100*15,IF(C30=7,$M$20/100*15,)))))))</f>
        <v>0</v>
      </c>
      <c r="J30" s="17"/>
      <c r="K30" s="17">
        <f>IF(C30=1,$M$14/100*5,IF(C30=2,$M$15/100*5,IF(C30=3,$M$16/100*5,IF(C30=4,$M$17/100*5,IF(C30=5,$M$18/100*5,IF(C30=6,$M$19/100*5,IF(C30=7,$M$20/100*5,)))))))</f>
        <v>0</v>
      </c>
      <c r="L30" s="24"/>
      <c r="M30" s="24"/>
    </row>
    <row r="31" spans="1:13" x14ac:dyDescent="0.25">
      <c r="A31" s="13" t="s">
        <v>67</v>
      </c>
      <c r="B31" s="20" t="s">
        <v>39</v>
      </c>
      <c r="C31" s="4"/>
      <c r="D31" s="15" t="str">
        <f t="shared" si="0"/>
        <v>0</v>
      </c>
      <c r="E31" s="16">
        <f>IF(C31=0,0,IF(C31=1,M14,IF(C31=2,M15,IF(C31=3,M16,IF(C31=4,M17,IF(C31=5,M18,IF(C31=6,M19,IF(C31=7,M20,))))))))</f>
        <v>0</v>
      </c>
      <c r="F31" s="17">
        <f>IF(C31=1,$M$14/100*35,IF(C31=2,$M$15/100*35,IF(C31=3,$M$16/100*35,IF(C31=4,$M$17/100*35,IF(C31=5,$M$18/100*35,IF(C31=6,$M$19/100*35,IF(C31=7,$M$20/100*35,)))))))</f>
        <v>0</v>
      </c>
      <c r="G31" s="17">
        <f>IF(C31=1,$M$14/100*30,IF(C31=2,$M$15/100*30,IF(C31=3,$M$16/100*30,IF(C31=4,$M$17/100*30,IF(C31=5,$M$18/100*30,IF(C31=6,$M$19/100*30,IF(C31=7,$M$20/100*30,)))))))</f>
        <v>0</v>
      </c>
      <c r="H31" s="17">
        <f>IF(C31=1,$M$14/100*20,IF(C31=2,$M$15/100*20,IF(C31=3,$M$16/100*20,IF(C31=4,$M$17/100*20,IF(C31=5,$M$18/100*20,IF(C31=6,$M$19/100*20,IF(C31=7,$M$20/100*20,)))))))</f>
        <v>0</v>
      </c>
      <c r="I31" s="17"/>
      <c r="J31" s="17">
        <f>IF(C31=1,$M$14/100*10,IF(C31=2,$M$15/100*10,IF(C31=3,$M$16/100*10,IF(C31=4,$M$17/100*10,IF(C31=5,$M$18/100*10,IF(C31=6,$M$19/100*10,IF(C31=7,$M$20/100*10,0)))))))</f>
        <v>0</v>
      </c>
      <c r="K31" s="17">
        <f>IF(C31=1,$M$14/100*5,IF(C31=2,$M$15/100*5,IF(C31=3,$M$16/100*5,IF(C31=4,$M$17/100*5,IF(C31=5,$M$18/100*5,IF(C31=6,$M$19/100*5,IF(C31=7,$M$20/100*5,)))))))</f>
        <v>0</v>
      </c>
      <c r="L31" s="24"/>
      <c r="M31" s="24"/>
    </row>
    <row r="32" spans="1:13" x14ac:dyDescent="0.25">
      <c r="A32" s="13" t="s">
        <v>68</v>
      </c>
      <c r="B32" s="20" t="s">
        <v>40</v>
      </c>
      <c r="C32" s="4"/>
      <c r="D32" s="15" t="str">
        <f t="shared" si="0"/>
        <v>0</v>
      </c>
      <c r="E32" s="16">
        <f>IF(C32=0,0,IF(C32=1,M14,IF(C32=2,M15,IF(C32=3,M16,IF(C32=4,M17,IF(C32=5,M18,IF(C32=6,M19,IF(C32=7,M20,))))))))</f>
        <v>0</v>
      </c>
      <c r="F32" s="17">
        <f>IF(C32=1,$M$14/100*40,IF(C32=2,$M$15/100*40,IF(C32=3,$M$16/100*40,IF(C32=4,$M$17/100*40,IF(C32=5,$M$18/100*40,IF(C32=6,$M19/100*40,IF(C32=7,$M$20/100*40,)))))))</f>
        <v>0</v>
      </c>
      <c r="G32" s="17">
        <f>IF(C32=1,$M$14/100*30,IF(C32=2,$M$15/100*30,IF(C32=3,$M$16/100*30,IF(C32=4,$M$17/100*30,IF(C32=5,$M$18/100*30,IF(C32=6,$M$19/100*30,IF(C32=7,$M$20/100*30,)))))))</f>
        <v>0</v>
      </c>
      <c r="H32" s="17"/>
      <c r="I32" s="17">
        <f>IF(C32=1,$M$14/100*15,IF(C32=2,$M$15/100*15,IF(C32=3,$M$16/100*15,IF(C32=4,$M$17/100*15,IF(C32=5,$M$18/100*15,IF(C32=6,$M$19/100*15,IF(C32=7,$M$20/100*15,)))))))</f>
        <v>0</v>
      </c>
      <c r="J32" s="17">
        <f>IF(C32=1,$M$14/100*10,IF(C32=2,$M$15/100*10,IF(C32=3,$M$16/100*10,IF(C32=4,$M$17/100*10,IF(C32=5,$M$18/100*10,IF(C32=6,$M$19/100*10,IF(C32=7,$M$20/100*10,)))))))</f>
        <v>0</v>
      </c>
      <c r="K32" s="17">
        <f>IF(C32=1,$M$14/100*5,IF(C32=2,$M$15/100*5,IF(C32=3,$M$16/100*5,IF(C32=4,$M$17/100*5,IF(C32=5,$M$18/100*5,IF(C32=6,$M$19/100*5,IF(C32=7,$M$20/100*5,)))))))</f>
        <v>0</v>
      </c>
      <c r="L32" s="24"/>
      <c r="M32" s="24"/>
    </row>
    <row r="33" spans="1:13" x14ac:dyDescent="0.25">
      <c r="A33" s="13" t="s">
        <v>69</v>
      </c>
      <c r="B33" s="20" t="s">
        <v>41</v>
      </c>
      <c r="C33" s="4"/>
      <c r="D33" s="15" t="str">
        <f t="shared" si="0"/>
        <v>0</v>
      </c>
      <c r="E33" s="16">
        <f>IF(C33=0,0,IF(C33=1,M14,IF(C33=2,M15,IF(C33=3,M16,IF(C33=4,M17,IF(C33=5,M18,IF(C33=6,M19,IF(C33=7,M20,))))))))</f>
        <v>0</v>
      </c>
      <c r="F33" s="17">
        <f>IF(C33=1,$M$14/100*40,IF(C33=2,$M$15/100*40,IF(C33=3,$M$16/100*40,IF(C33=4,$M$17/100*40,IF(C33=5,$M$18/100*40,IF(C33=6,$M$19/100*40,IF(C33=7,$M$20/100*40,)))))))</f>
        <v>0</v>
      </c>
      <c r="G33" s="17"/>
      <c r="H33" s="17">
        <f>IF(C33=1,$M$14/100*25,IF(C33=2,$M$15/100*25,IF(C33=3,$M$16/100*25,IF(C33=4,$M$17/100*25,IF(C33=5,$M$18/100*25,IF(C33=6,$M$19/100*25,IF(C33=7,$M$20/100*25,)))))))</f>
        <v>0</v>
      </c>
      <c r="I33" s="17">
        <f>IF(C33=1,$M$14/100*20,IF(C33=2,$M$15/100*20,IF(C33=3,$M$16/100*20,IF(C33=4,$M$17/100*20,IF(C33=5,$M$18/100*20,IF(C33=6,$M$19/100*20,IF(C33=7,$M$20/100*20,)))))))</f>
        <v>0</v>
      </c>
      <c r="J33" s="17">
        <f>IF(C33=1,$M$14/100*10,IF(C33=2,$M$15/100*10,IF(C33=3,$M$16/100*10,IF(C33=4,$M$17/100*10,IF(C33=5,$M$18/100*10,IF(C33=6,$M$19/100*10,IF(C33=7,$M$20/100*10,)))))))</f>
        <v>0</v>
      </c>
      <c r="K33" s="17">
        <f>IF(C33=1,$M$14/100*5,IF(C33=2,$M$15/100*5,IF(C33=3,$M$16/100*5,IF(C33=4,$M$17/100*5,IF(C33=5,$M$18/100*5,IF(C33=6,$M$19/100*5,IF(C33=7,$M$20/100*5,)))))))</f>
        <v>0</v>
      </c>
      <c r="L33" s="24"/>
      <c r="M33" s="24"/>
    </row>
    <row r="34" spans="1:13" x14ac:dyDescent="0.25">
      <c r="A34" s="13" t="s">
        <v>70</v>
      </c>
      <c r="B34" s="20" t="s">
        <v>42</v>
      </c>
      <c r="C34" s="4"/>
      <c r="D34" s="15" t="str">
        <f t="shared" si="0"/>
        <v>0</v>
      </c>
      <c r="E34" s="16">
        <f>IF(C34=0,0,IF(C34=1,M14,IF(C34=2,M15,IF(C34=3,M16,IF(C34=4,M17,IF(C34=5,M18,IF(C34=6,M19,IF(C34=7,M20,))))))))</f>
        <v>0</v>
      </c>
      <c r="F34" s="17">
        <f>IF(C34=1,$M$14/100*30,IF(C34=2,$M$15/100*30,IF(C34=3,$M$16/100*30,IF(C34=4,$M$17/100*30,IF(C34=5,$M$18/100*30,IF(C34=6,$M$19/100*30,IF(C34=7,$M$20/100*30,)))))))</f>
        <v>0</v>
      </c>
      <c r="G34" s="17">
        <f>IF(C34=1,$M$14/100*20,IF(C34=2,$M$15/100*20,IF(C34=3,$M$16/100*20,IF(C34=4,$M$17/100*20,IF(C34=5,$M$18/100*20,IF(C34=6,$M$19/100*20,IF(C34=7,$M$20/100*20,)))))))</f>
        <v>0</v>
      </c>
      <c r="H34" s="17">
        <f>IF(C34=1,$M$14/100*20,IF(C34=2,$M$15/100*20,IF(C34=3,$M$16/100*20,IF(C34=4,$M$17/100*20,IF(C34=5,$M$18/100*20,IF(C34=6,$M$19/100*20,IF(C34=7,$M$20/100*20,)))))))</f>
        <v>0</v>
      </c>
      <c r="I34" s="17">
        <f>IF(C34=1,$M$14/100*15,IF(C34=2,$M$15/100*15,IF(C34=3,$M$16/100*15,IF(C34=4,$M$17/100*15,IF(C34=5,$M$18/100*15,IF(C34=6,$M$19/100*15,IF(C34=7,$M$20/100*15,)))))))</f>
        <v>0</v>
      </c>
      <c r="J34" s="17">
        <f>IF(C34=1,$M$14/100*10,IF(C34=2,$M$15/100*10,IF(C34=3,$M$16/100*10,IF(C34=4,$M$17/100*10,IF(C34=5,$M$18/100*10,IF(C34=6,$M$19/100*10,IF(C34=7,$M$20/100*10,)))))))</f>
        <v>0</v>
      </c>
      <c r="K34" s="17">
        <f>IF(C34=1,$M$14/100*5,IF(C34=2,$M$15/100*5,IF(C34=3,$M$16/100*5,IF(C34=4,$M$17/100*5,IF(C34=5,$M$18/100*5,IF(C34=6,$M$19/100*5,IF(C34=7,$M$20/100*5,)))))))</f>
        <v>0</v>
      </c>
      <c r="L34" s="24"/>
      <c r="M34" s="24"/>
    </row>
  </sheetData>
  <sheetProtection algorithmName="SHA-512" hashValue="cIGYZeQk9/cH+hdaixhvJqiyIbkkg9XSr6qJfkzCGdPOj4hNSOYB7mS8Gp3ZzAX3Ty0PsMxhy9U+qOJezVE8Uw==" saltValue="pGysFeMO1ez+9ryRyBStNw==" spinCount="100000" sheet="1" formatCells="0" formatColumns="0" formatRows="0" insertColumns="0" insertRows="0" insertHyperlinks="0" deleteColumns="0" deleteRows="0" sort="0" autoFilter="0" pivotTables="0"/>
  <mergeCells count="5">
    <mergeCell ref="A1:E1"/>
    <mergeCell ref="F1:K1"/>
    <mergeCell ref="L10:M10"/>
    <mergeCell ref="L2:M2"/>
    <mergeCell ref="L12:M12"/>
  </mergeCells>
  <conditionalFormatting sqref="G3:K3">
    <cfRule type="cellIs" dxfId="2" priority="108" operator="equal">
      <formula>"Impact Factor &gt; 5"</formula>
    </cfRule>
  </conditionalFormatting>
  <conditionalFormatting sqref="O12">
    <cfRule type="colorScale" priority="30">
      <colorScale>
        <cfvo type="num" val="0"/>
        <cfvo type="num" val="5"/>
        <color rgb="FFFF7128"/>
        <color rgb="FFFFEF9C"/>
      </colorScale>
    </cfRule>
  </conditionalFormatting>
  <conditionalFormatting sqref="F3:K34">
    <cfRule type="cellIs" dxfId="1" priority="22" operator="lessThan">
      <formula>0</formula>
    </cfRule>
    <cfRule type="cellIs" dxfId="0" priority="23" operator="lessThan">
      <formula>0</formula>
    </cfRule>
  </conditionalFormatting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pmc</dc:creator>
  <cp:lastModifiedBy>khan</cp:lastModifiedBy>
  <cp:lastPrinted>2014-09-03T03:47:28Z</cp:lastPrinted>
  <dcterms:created xsi:type="dcterms:W3CDTF">2014-08-08T03:47:38Z</dcterms:created>
  <dcterms:modified xsi:type="dcterms:W3CDTF">2022-04-29T01:55:36Z</dcterms:modified>
</cp:coreProperties>
</file>